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1025" activeTab="0"/>
  </bookViews>
  <sheets>
    <sheet name="Список планів" sheetId="1" r:id="rId1"/>
    <sheet name="Тип процедури" sheetId="2" r:id="rId2"/>
    <sheet name="Валюти" sheetId="3" r:id="rId3"/>
    <sheet name="Рік" sheetId="4" r:id="rId4"/>
    <sheet name="Початок проведення закупівлі" sheetId="5" r:id="rId5"/>
    <sheet name="КЕКВ" sheetId="6" r:id="rId6"/>
  </sheets>
  <definedNames/>
  <calcPr fullCalcOnLoad="1"/>
</workbook>
</file>

<file path=xl/sharedStrings.xml><?xml version="1.0" encoding="utf-8"?>
<sst xmlns="http://schemas.openxmlformats.org/spreadsheetml/2006/main" count="134" uniqueCount="113">
  <si>
    <t>Тип процедури</t>
  </si>
  <si>
    <t>Рік</t>
  </si>
  <si>
    <t>Очікувана вартість</t>
  </si>
  <si>
    <t>Валюта</t>
  </si>
  <si>
    <t>Код КЕКВ №1</t>
  </si>
  <si>
    <t>Код КЕКВ №2</t>
  </si>
  <si>
    <t>Код КЕКВ №3</t>
  </si>
  <si>
    <t>Конкретна назва предмету закупівлі</t>
  </si>
  <si>
    <t>Примітки</t>
  </si>
  <si>
    <t>Орієнтовний початок проведення процедури закупівлі</t>
  </si>
  <si>
    <t>Без застосування електронної системи</t>
  </si>
  <si>
    <t>Допорогові закупівлі</t>
  </si>
  <si>
    <t>open_belowThreshold</t>
  </si>
  <si>
    <t>Відкриті торги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</si>
  <si>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</si>
  <si>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</si>
  <si>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</si>
  <si>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англ.мовою</t>
  </si>
  <si>
    <t>open_aboveThresholdEU</t>
  </si>
  <si>
    <t>Звіт про укладений договір</t>
  </si>
  <si>
    <t>limited_reporting</t>
  </si>
  <si>
    <t>Переговорна процедура</t>
  </si>
  <si>
    <t>limited_negotiation</t>
  </si>
  <si>
    <t>Переговорна процедура, скорочена</t>
  </si>
  <si>
    <t>limited_negotiation.quick</t>
  </si>
  <si>
    <t>UAH</t>
  </si>
  <si>
    <t>USD</t>
  </si>
  <si>
    <t>EUR</t>
  </si>
  <si>
    <t>RUB</t>
  </si>
  <si>
    <t>GBP</t>
  </si>
  <si>
    <t>Код ДК 021:2015</t>
  </si>
  <si>
    <t>Код ДК 016:2010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</si>
  <si>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</si>
  <si>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</si>
  <si>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</si>
  <si>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</si>
  <si>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</si>
  <si>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</si>
  <si>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</si>
  <si>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</si>
  <si>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</si>
  <si>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</si>
  <si>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</si>
  <si>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</si>
  <si>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</si>
  <si>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</si>
  <si>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</si>
  <si>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</si>
  <si>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</si>
  <si>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</si>
  <si>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</si>
  <si>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</si>
  <si>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</si>
  <si>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</si>
  <si>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</si>
  <si>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</si>
  <si>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</si>
  <si>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</si>
  <si>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</si>
  <si>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</si>
  <si>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</si>
  <si>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</si>
  <si>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</si>
  <si>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</si>
  <si>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</si>
  <si>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</si>
  <si>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</si>
  <si>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</si>
  <si>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</si>
  <si>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</si>
  <si>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</si>
  <si>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</si>
  <si>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</si>
  <si>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</si>
  <si>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</si>
  <si>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</si>
  <si>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</si>
  <si>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</si>
  <si>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</si>
  <si>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</si>
  <si>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</si>
  <si>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</si>
  <si>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</si>
  <si>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</si>
  <si>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</si>
  <si>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Поточні видатки</t>
  </si>
  <si>
    <t>Капітальні видатки</t>
  </si>
  <si>
    <t>Нерозподілені видатки</t>
  </si>
  <si>
    <t>ID</t>
  </si>
  <si>
    <t>Конкурентний діалог</t>
  </si>
  <si>
    <t>open_competitiveDialogueUA</t>
  </si>
  <si>
    <t>Конкурентний діалог з публікацією англ. мовою</t>
  </si>
  <si>
    <t>open_competitiveDialogueEU</t>
  </si>
  <si>
    <t>Капітальний ремонт. Укріплення аварійних груп ДНЗ №8 "Казка" по вулиці Набережна енергетиків, 31 м. Южноукраїнськ, Миколаївської області</t>
  </si>
  <si>
    <t>3132</t>
  </si>
  <si>
    <t>грн.</t>
  </si>
  <si>
    <t>Код ДК 021-2015 (CPV) 45210000-2 (Будівництво будівель)</t>
  </si>
  <si>
    <t>липень</t>
  </si>
  <si>
    <t>березень</t>
  </si>
  <si>
    <t xml:space="preserve">Капітальний ремонт загальноосвітньої школи №3 І-ІІІ ступенів (заміна вікон та встановлення перегородок в санвузлах) по бульвару Цвіточному, 5 у м. Южноукраїнськ Миколаївської області.
(Роботи)
</t>
  </si>
  <si>
    <t xml:space="preserve">Реконструкція гуртожитку №6 під житло за адресою вулиця Олімпійська, 3 (вул. Комсомольська, 3) м. Южноукраїнська Миколаївської області.
(Роботи)
</t>
  </si>
  <si>
    <t>лютий</t>
  </si>
  <si>
    <t xml:space="preserve">Реконструкція нежитлової будівлі магазину "Світанок" під адміністративну будівлю за адресою бульвар Курчатова, 9 м. Южноукраїнська Миколаївської області
(Роботи)
</t>
  </si>
  <si>
    <t xml:space="preserve">квітень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</si>
  <si>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ДК 021-2015 (CPV)
45450000-6 - Інші завершальні будівельні роботи
</t>
  </si>
  <si>
    <t xml:space="preserve">Поточний ремонт гуртожитку №1 під квартири 
м. Южноукраїнськ
Миколаївської області.
(Послуги)
</t>
  </si>
  <si>
    <t>2240</t>
  </si>
  <si>
    <t>Річний план на 2017 рік</t>
  </si>
  <si>
    <t>затверджений рішенням тендерного ткомітету (протокол №1 від 31.01.2017 р.)</t>
  </si>
  <si>
    <t xml:space="preserve">                                                                                                                         голова тендерного комітету Пачкова Н.І.________</t>
  </si>
  <si>
    <t xml:space="preserve">   секретар тендерного комітету Кравченко С.В._________</t>
  </si>
  <si>
    <t>Всього</t>
  </si>
  <si>
    <t xml:space="preserve">Капітальний ремонт загальноосвітньої школи І-ІІІ ступенів№1 імені Захисників вітчизни (заміна вікон) по бульвару Курчатова, 8 м. Южноукраїнська Миколаївської області.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</si>
</sst>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₴_-;\-* #,##0.00_₴_-;_-* &quot;-&quot;??_₴_-;_-@_-"/>
    <numFmt numFmtId="165" formatCode="dd\.mm\.yyyy;@"/>
  </numFmts>
  <fonts count="18"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15" borderId="7" applyNumberFormat="0" applyAlignment="0" applyProtection="0"/>
    <xf numFmtId="0" fontId="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7" borderId="0" applyNumberFormat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justify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justify" vertical="center"/>
    </xf>
    <xf numFmtId="165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justify"/>
    </xf>
    <xf numFmtId="49" fontId="0" fillId="0" borderId="10" xfId="0" applyNumberFormat="1" applyBorder="1" applyAlignment="1">
      <alignment horizontal="justify" wrapText="1"/>
    </xf>
    <xf numFmtId="0" fontId="0" fillId="0" borderId="0" xfId="0" applyAlignment="1">
      <alignment horizontal="justify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/>
    </xf>
    <xf numFmtId="0" fontId="0" fillId="0" borderId="10" xfId="0" applyBorder="1" applyAlignment="1">
      <alignment horizontal="justify"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49" fontId="0" fillId="0" borderId="10" xfId="0" applyNumberFormat="1" applyBorder="1" applyAlignment="1">
      <alignment vertical="justify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2" max="2" width="17.00390625" style="0" customWidth="1"/>
    <col min="3" max="3" width="7.7109375" style="0" customWidth="1"/>
    <col min="4" max="4" width="15.7109375" style="1" customWidth="1"/>
    <col min="5" max="5" width="11.140625" style="0" customWidth="1"/>
    <col min="6" max="6" width="21.28125" style="5" customWidth="1"/>
    <col min="7" max="7" width="24.28125" style="3" hidden="1" customWidth="1"/>
    <col min="8" max="8" width="8.00390625" style="3" customWidth="1"/>
    <col min="9" max="9" width="23.421875" style="3" hidden="1" customWidth="1"/>
    <col min="10" max="10" width="21.7109375" style="3" hidden="1" customWidth="1"/>
    <col min="11" max="11" width="44.8515625" style="3" customWidth="1"/>
    <col min="12" max="12" width="1.421875" style="3" hidden="1" customWidth="1"/>
    <col min="13" max="13" width="15.421875" style="2" customWidth="1"/>
    <col min="15" max="15" width="0" style="0" hidden="1" customWidth="1"/>
  </cols>
  <sheetData>
    <row r="1" spans="1:16" ht="15">
      <c r="A1" s="32" t="s">
        <v>107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4" ht="15">
      <c r="A2" s="32" t="s">
        <v>108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4" spans="2:15" s="14" customFormat="1" ht="75" customHeight="1">
      <c r="B4" s="15" t="s">
        <v>0</v>
      </c>
      <c r="C4" s="15" t="s">
        <v>1</v>
      </c>
      <c r="D4" s="29" t="s">
        <v>2</v>
      </c>
      <c r="E4" s="29" t="s">
        <v>3</v>
      </c>
      <c r="F4" s="16" t="s">
        <v>30</v>
      </c>
      <c r="G4" s="16" t="s">
        <v>31</v>
      </c>
      <c r="H4" s="16" t="s">
        <v>4</v>
      </c>
      <c r="I4" s="16" t="s">
        <v>5</v>
      </c>
      <c r="J4" s="16" t="s">
        <v>6</v>
      </c>
      <c r="K4" s="16" t="s">
        <v>7</v>
      </c>
      <c r="L4" s="16" t="s">
        <v>8</v>
      </c>
      <c r="M4" s="29" t="s">
        <v>9</v>
      </c>
      <c r="N4" s="16" t="s">
        <v>88</v>
      </c>
      <c r="O4" s="17"/>
    </row>
    <row r="5" spans="2:15" ht="42" customHeight="1">
      <c r="B5" s="10" t="s">
        <v>13</v>
      </c>
      <c r="C5" s="6">
        <v>2017</v>
      </c>
      <c r="D5" s="11">
        <v>1808100</v>
      </c>
      <c r="E5" s="6" t="s">
        <v>95</v>
      </c>
      <c r="F5" s="12" t="s">
        <v>96</v>
      </c>
      <c r="G5" s="7"/>
      <c r="H5" s="7" t="s">
        <v>94</v>
      </c>
      <c r="I5" s="7"/>
      <c r="J5" s="7"/>
      <c r="K5" s="8" t="s">
        <v>93</v>
      </c>
      <c r="L5" s="7"/>
      <c r="M5" s="9" t="s">
        <v>97</v>
      </c>
      <c r="N5" s="6">
        <v>20818</v>
      </c>
      <c r="O5" s="6"/>
    </row>
    <row r="6" spans="2:15" ht="60" customHeight="1">
      <c r="B6" s="6" t="s">
        <v>13</v>
      </c>
      <c r="C6" s="6">
        <f ca="1">YEAR(TODAY())</f>
        <v>2017</v>
      </c>
      <c r="D6" s="11">
        <v>3230200</v>
      </c>
      <c r="E6" s="6" t="s">
        <v>95</v>
      </c>
      <c r="F6" s="12" t="s">
        <v>96</v>
      </c>
      <c r="G6" s="7"/>
      <c r="H6" s="7" t="s">
        <v>94</v>
      </c>
      <c r="I6" s="7"/>
      <c r="J6" s="7"/>
      <c r="K6" s="30" t="s">
        <v>112</v>
      </c>
      <c r="L6" s="7"/>
      <c r="M6" s="9" t="s">
        <v>98</v>
      </c>
      <c r="N6" s="6">
        <v>20818</v>
      </c>
      <c r="O6" s="6"/>
    </row>
    <row r="7" spans="2:15" ht="59.25" customHeight="1">
      <c r="B7" s="6" t="s">
        <v>13</v>
      </c>
      <c r="C7" s="6">
        <v>2017</v>
      </c>
      <c r="D7" s="11">
        <v>3469800</v>
      </c>
      <c r="E7" s="6" t="s">
        <v>95</v>
      </c>
      <c r="F7" s="12" t="s">
        <v>96</v>
      </c>
      <c r="G7" s="7"/>
      <c r="H7" s="7" t="s">
        <v>94</v>
      </c>
      <c r="I7" s="7"/>
      <c r="J7" s="7"/>
      <c r="K7" s="30" t="s">
        <v>99</v>
      </c>
      <c r="L7" s="7"/>
      <c r="M7" s="9" t="s">
        <v>98</v>
      </c>
      <c r="N7" s="6">
        <v>20818</v>
      </c>
      <c r="O7" s="6"/>
    </row>
    <row r="8" spans="2:15" ht="58.5" customHeight="1">
      <c r="B8" s="6" t="s">
        <v>13</v>
      </c>
      <c r="C8" s="6">
        <v>2017</v>
      </c>
      <c r="D8" s="11">
        <v>3580000</v>
      </c>
      <c r="E8" s="6" t="s">
        <v>95</v>
      </c>
      <c r="F8" s="12" t="s">
        <v>96</v>
      </c>
      <c r="G8" s="7"/>
      <c r="H8" s="7" t="s">
        <v>94</v>
      </c>
      <c r="I8" s="7"/>
      <c r="J8" s="7"/>
      <c r="K8" s="30" t="s">
        <v>100</v>
      </c>
      <c r="L8" s="7"/>
      <c r="M8" s="9" t="s">
        <v>101</v>
      </c>
      <c r="N8" s="6">
        <v>20818</v>
      </c>
      <c r="O8" s="6"/>
    </row>
    <row r="9" spans="2:15" ht="45" customHeight="1">
      <c r="B9" s="6" t="s">
        <v>13</v>
      </c>
      <c r="C9" s="6">
        <v>2017</v>
      </c>
      <c r="D9" s="11">
        <v>3000000</v>
      </c>
      <c r="E9" s="6" t="s">
        <v>95</v>
      </c>
      <c r="F9" s="12" t="s">
        <v>96</v>
      </c>
      <c r="G9" s="7"/>
      <c r="H9" s="7" t="s">
        <v>94</v>
      </c>
      <c r="I9" s="7"/>
      <c r="J9" s="7"/>
      <c r="K9" s="30" t="s">
        <v>102</v>
      </c>
      <c r="L9" s="7"/>
      <c r="M9" s="9" t="s">
        <v>103</v>
      </c>
      <c r="N9" s="6">
        <v>20818</v>
      </c>
      <c r="O9" s="6"/>
    </row>
    <row r="10" spans="2:15" ht="69" customHeight="1">
      <c r="B10" s="6" t="s">
        <v>13</v>
      </c>
      <c r="C10" s="6">
        <v>2017</v>
      </c>
      <c r="D10" s="11">
        <v>230000</v>
      </c>
      <c r="E10" s="6" t="s">
        <v>95</v>
      </c>
      <c r="F10" s="13" t="s">
        <v>104</v>
      </c>
      <c r="G10" s="7"/>
      <c r="H10" s="7" t="s">
        <v>106</v>
      </c>
      <c r="I10" s="7"/>
      <c r="J10" s="7"/>
      <c r="K10" s="30" t="s">
        <v>105</v>
      </c>
      <c r="L10" s="7"/>
      <c r="M10" s="9" t="s">
        <v>103</v>
      </c>
      <c r="N10" s="6">
        <v>20818</v>
      </c>
      <c r="O10" s="6"/>
    </row>
    <row r="11" spans="2:15" ht="15">
      <c r="B11" s="34" t="s">
        <v>111</v>
      </c>
      <c r="C11" s="35"/>
      <c r="D11" s="27">
        <f>SUM(D5:D10)</f>
        <v>15318100</v>
      </c>
      <c r="E11" s="28"/>
      <c r="F11" s="12"/>
      <c r="G11" s="7"/>
      <c r="H11" s="7"/>
      <c r="I11" s="7"/>
      <c r="J11" s="7"/>
      <c r="K11" s="7"/>
      <c r="L11" s="7"/>
      <c r="M11" s="9"/>
      <c r="N11" s="6"/>
      <c r="O11" s="20"/>
    </row>
    <row r="12" s="33" customFormat="1" ht="15"/>
    <row r="13" s="25" customFormat="1" ht="13.5" customHeight="1">
      <c r="A13" s="25" t="s">
        <v>109</v>
      </c>
    </row>
    <row r="14" spans="2:15" ht="15">
      <c r="B14" s="31" t="s">
        <v>110</v>
      </c>
      <c r="C14" s="31"/>
      <c r="D14" s="31"/>
      <c r="E14" s="31"/>
      <c r="H14" s="21"/>
      <c r="I14" s="21"/>
      <c r="J14" s="21"/>
      <c r="K14" s="21"/>
      <c r="L14" s="21"/>
      <c r="M14" s="22"/>
      <c r="N14" s="23"/>
      <c r="O14" s="26"/>
    </row>
    <row r="15" spans="10:15" ht="15">
      <c r="J15" s="24"/>
      <c r="K15" s="21"/>
      <c r="L15" s="21"/>
      <c r="M15" s="22"/>
      <c r="N15" s="23"/>
      <c r="O15" s="19"/>
    </row>
    <row r="16" spans="10:15" ht="15">
      <c r="J16" s="18"/>
      <c r="K16" s="21"/>
      <c r="L16" s="21"/>
      <c r="M16" s="22"/>
      <c r="N16" s="23"/>
      <c r="O16" s="19"/>
    </row>
    <row r="17" spans="10:15" ht="15">
      <c r="J17" s="18"/>
      <c r="K17" s="21"/>
      <c r="L17" s="21"/>
      <c r="M17" s="22"/>
      <c r="N17" s="23"/>
      <c r="O17" s="19"/>
    </row>
    <row r="18" spans="10:15" ht="15">
      <c r="J18" s="18"/>
      <c r="K18" s="21"/>
      <c r="L18" s="21"/>
      <c r="M18" s="22"/>
      <c r="N18" s="23"/>
      <c r="O18" s="19"/>
    </row>
    <row r="19" spans="10:15" ht="15">
      <c r="J19" s="18"/>
      <c r="K19" s="21"/>
      <c r="L19" s="21"/>
      <c r="M19" s="22"/>
      <c r="N19" s="23"/>
      <c r="O19" s="19"/>
    </row>
    <row r="20" spans="10:15" ht="15">
      <c r="J20" s="18"/>
      <c r="K20" s="21"/>
      <c r="L20" s="21"/>
      <c r="M20" s="22"/>
      <c r="N20" s="23"/>
      <c r="O20" s="19"/>
    </row>
    <row r="21" spans="10:15" ht="15">
      <c r="J21" s="18"/>
      <c r="K21" s="21"/>
      <c r="L21" s="21"/>
      <c r="M21" s="22"/>
      <c r="N21" s="23"/>
      <c r="O21" s="19"/>
    </row>
    <row r="22" spans="10:15" ht="15">
      <c r="J22" s="18"/>
      <c r="K22" s="21"/>
      <c r="L22" s="21"/>
      <c r="M22" s="22"/>
      <c r="N22" s="23"/>
      <c r="O22" s="19"/>
    </row>
    <row r="23" spans="10:15" ht="15">
      <c r="J23" s="18"/>
      <c r="K23" s="21"/>
      <c r="L23" s="21"/>
      <c r="M23" s="22"/>
      <c r="N23" s="23"/>
      <c r="O23" s="19"/>
    </row>
    <row r="24" spans="10:15" ht="15">
      <c r="J24" s="18"/>
      <c r="K24" s="21"/>
      <c r="L24" s="21"/>
      <c r="M24" s="22"/>
      <c r="N24" s="23"/>
      <c r="O24" s="19"/>
    </row>
    <row r="25" spans="10:15" ht="15">
      <c r="J25" s="18"/>
      <c r="K25" s="21"/>
      <c r="L25" s="21"/>
      <c r="M25" s="22"/>
      <c r="N25" s="23"/>
      <c r="O25" s="19"/>
    </row>
    <row r="26" spans="10:15" ht="15">
      <c r="J26" s="18"/>
      <c r="K26" s="21"/>
      <c r="L26" s="21"/>
      <c r="M26" s="22"/>
      <c r="N26" s="23"/>
      <c r="O26" s="19"/>
    </row>
    <row r="27" spans="10:15" ht="15">
      <c r="J27" s="18"/>
      <c r="K27" s="21"/>
      <c r="L27" s="21"/>
      <c r="M27" s="22"/>
      <c r="N27" s="23"/>
      <c r="O27" s="19"/>
    </row>
    <row r="28" spans="10:15" ht="15">
      <c r="J28" s="18"/>
      <c r="K28" s="21"/>
      <c r="L28" s="21"/>
      <c r="M28" s="22"/>
      <c r="N28" s="23"/>
      <c r="O28" s="19"/>
    </row>
    <row r="29" spans="10:15" ht="15">
      <c r="J29" s="18"/>
      <c r="K29" s="21"/>
      <c r="L29" s="21"/>
      <c r="M29" s="22"/>
      <c r="N29" s="23"/>
      <c r="O29" s="19"/>
    </row>
    <row r="30" spans="10:15" ht="15">
      <c r="J30" s="18"/>
      <c r="K30" s="21"/>
      <c r="L30" s="21"/>
      <c r="M30" s="22"/>
      <c r="N30" s="23"/>
      <c r="O30" s="19"/>
    </row>
    <row r="31" spans="10:15" ht="15">
      <c r="J31" s="18"/>
      <c r="K31" s="21"/>
      <c r="L31" s="21"/>
      <c r="M31" s="22"/>
      <c r="N31" s="23"/>
      <c r="O31" s="19"/>
    </row>
    <row r="32" spans="10:15" ht="15">
      <c r="J32" s="18"/>
      <c r="K32" s="21"/>
      <c r="L32" s="21"/>
      <c r="M32" s="22"/>
      <c r="N32" s="23"/>
      <c r="O32" s="19"/>
    </row>
    <row r="33" spans="10:15" ht="15">
      <c r="J33" s="18"/>
      <c r="K33" s="21"/>
      <c r="L33" s="21"/>
      <c r="M33" s="22"/>
      <c r="N33" s="23"/>
      <c r="O33" s="19"/>
    </row>
    <row r="34" spans="10:15" ht="15">
      <c r="J34" s="18"/>
      <c r="K34" s="21"/>
      <c r="L34" s="21"/>
      <c r="M34" s="22"/>
      <c r="N34" s="23"/>
      <c r="O34" s="19"/>
    </row>
    <row r="35" spans="10:15" ht="15">
      <c r="J35" s="18"/>
      <c r="K35" s="21"/>
      <c r="L35" s="21"/>
      <c r="M35" s="22"/>
      <c r="N35" s="23"/>
      <c r="O35" s="19"/>
    </row>
    <row r="36" spans="10:15" ht="15">
      <c r="J36" s="18"/>
      <c r="K36" s="21"/>
      <c r="L36" s="21"/>
      <c r="M36" s="22"/>
      <c r="N36" s="23"/>
      <c r="O36" s="19"/>
    </row>
    <row r="37" spans="10:15" ht="15">
      <c r="J37" s="18"/>
      <c r="K37" s="21"/>
      <c r="L37" s="21"/>
      <c r="M37" s="22"/>
      <c r="N37" s="23"/>
      <c r="O37" s="19"/>
    </row>
    <row r="38" spans="10:15" ht="15">
      <c r="J38" s="18"/>
      <c r="K38" s="21"/>
      <c r="L38" s="21"/>
      <c r="M38" s="22"/>
      <c r="N38" s="23"/>
      <c r="O38" s="19"/>
    </row>
    <row r="39" spans="10:15" ht="15">
      <c r="J39" s="18"/>
      <c r="K39" s="21"/>
      <c r="L39" s="21"/>
      <c r="M39" s="22"/>
      <c r="N39" s="23"/>
      <c r="O39" s="19"/>
    </row>
    <row r="40" spans="10:15" ht="15">
      <c r="J40" s="18"/>
      <c r="K40" s="21"/>
      <c r="L40" s="21"/>
      <c r="M40" s="22"/>
      <c r="N40" s="23"/>
      <c r="O40" s="19"/>
    </row>
    <row r="41" spans="10:15" ht="15">
      <c r="J41" s="18"/>
      <c r="K41" s="21"/>
      <c r="L41" s="21"/>
      <c r="M41" s="22"/>
      <c r="N41" s="23"/>
      <c r="O41" s="19"/>
    </row>
    <row r="42" spans="10:15" ht="15">
      <c r="J42" s="18"/>
      <c r="K42" s="21"/>
      <c r="L42" s="21"/>
      <c r="M42" s="22"/>
      <c r="N42" s="23"/>
      <c r="O42" s="19"/>
    </row>
    <row r="43" spans="10:15" ht="15">
      <c r="J43" s="18"/>
      <c r="K43" s="21"/>
      <c r="L43" s="21"/>
      <c r="M43" s="22"/>
      <c r="N43" s="23"/>
      <c r="O43" s="19"/>
    </row>
    <row r="44" spans="10:15" ht="15">
      <c r="J44" s="18"/>
      <c r="K44" s="21"/>
      <c r="L44" s="21"/>
      <c r="M44" s="22"/>
      <c r="N44" s="23"/>
      <c r="O44" s="19"/>
    </row>
    <row r="45" spans="10:15" ht="15">
      <c r="J45" s="18"/>
      <c r="K45" s="21"/>
      <c r="L45" s="21"/>
      <c r="M45" s="22"/>
      <c r="N45" s="23"/>
      <c r="O45" s="19"/>
    </row>
    <row r="46" spans="10:15" ht="15">
      <c r="J46" s="18"/>
      <c r="K46" s="21"/>
      <c r="L46" s="21"/>
      <c r="M46" s="22"/>
      <c r="N46" s="23"/>
      <c r="O46" s="19"/>
    </row>
    <row r="47" spans="10:15" ht="15">
      <c r="J47" s="18"/>
      <c r="K47" s="21"/>
      <c r="L47" s="21"/>
      <c r="M47" s="22"/>
      <c r="N47" s="23"/>
      <c r="O47" s="19"/>
    </row>
    <row r="48" spans="10:15" ht="15">
      <c r="J48" s="18"/>
      <c r="K48" s="21"/>
      <c r="L48" s="21"/>
      <c r="M48" s="22"/>
      <c r="N48" s="23"/>
      <c r="O48" s="19"/>
    </row>
    <row r="49" spans="10:15" ht="15">
      <c r="J49" s="18"/>
      <c r="K49" s="21"/>
      <c r="L49" s="21"/>
      <c r="M49" s="22"/>
      <c r="N49" s="23"/>
      <c r="O49" s="19"/>
    </row>
    <row r="50" spans="10:15" ht="15">
      <c r="J50" s="18"/>
      <c r="K50" s="21"/>
      <c r="L50" s="21"/>
      <c r="M50" s="22"/>
      <c r="N50" s="23"/>
      <c r="O50" s="19"/>
    </row>
  </sheetData>
  <sheetProtection/>
  <mergeCells count="5">
    <mergeCell ref="B14:E14"/>
    <mergeCell ref="A1:P1"/>
    <mergeCell ref="A2:N2"/>
    <mergeCell ref="A12:IV12"/>
    <mergeCell ref="B11:C11"/>
  </mergeCells>
  <dataValidations count="1">
    <dataValidation operator="greaterThan" allowBlank="1" showInputMessage="1" showErrorMessage="1" sqref="D15:D65536 D5:D11"/>
  </dataValidations>
  <printOptions/>
  <pageMargins left="0" right="0" top="0" bottom="0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8.8515625" style="0" customWidth="1"/>
    <col min="2" max="2" width="39.421875" style="0" customWidth="1"/>
  </cols>
  <sheetData>
    <row r="1" spans="1:2" ht="15">
      <c r="A1" s="4" t="s">
        <v>10</v>
      </c>
      <c r="B1" s="4"/>
    </row>
    <row r="2" spans="1:2" ht="15">
      <c r="A2" s="4" t="s">
        <v>11</v>
      </c>
      <c r="B2" s="4" t="s">
        <v>12</v>
      </c>
    </row>
    <row r="3" spans="1:2" ht="15">
      <c r="A3" s="4" t="s">
        <v>13</v>
      </c>
      <c r="B3" s="4" t="s">
        <v>14</v>
      </c>
    </row>
    <row r="4" spans="1:2" ht="15">
      <c r="A4" s="4" t="s">
        <v>15</v>
      </c>
      <c r="B4" s="4" t="s">
        <v>16</v>
      </c>
    </row>
    <row r="5" spans="1:2" ht="15">
      <c r="A5" s="4" t="s">
        <v>17</v>
      </c>
      <c r="B5" s="4" t="s">
        <v>18</v>
      </c>
    </row>
    <row r="6" spans="1:2" ht="15">
      <c r="A6" s="4" t="s">
        <v>19</v>
      </c>
      <c r="B6" s="4" t="s">
        <v>20</v>
      </c>
    </row>
    <row r="7" spans="1:2" ht="15">
      <c r="A7" s="4" t="s">
        <v>21</v>
      </c>
      <c r="B7" s="4" t="s">
        <v>22</v>
      </c>
    </row>
    <row r="8" spans="1:2" ht="15">
      <c r="A8" s="4" t="s">
        <v>23</v>
      </c>
      <c r="B8" s="4" t="s">
        <v>24</v>
      </c>
    </row>
    <row r="9" spans="1:2" ht="15">
      <c r="A9" s="4" t="s">
        <v>89</v>
      </c>
      <c r="B9" s="4" t="s">
        <v>90</v>
      </c>
    </row>
    <row r="10" spans="1:2" ht="15">
      <c r="A10" s="4" t="s">
        <v>91</v>
      </c>
      <c r="B10" s="4" t="s">
        <v>92</v>
      </c>
    </row>
  </sheetData>
  <sheetProtection password="8805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</v>
      </c>
    </row>
    <row r="2" ht="15">
      <c r="A2" t="s">
        <v>26</v>
      </c>
    </row>
    <row r="3" ht="15">
      <c r="A3" t="s">
        <v>27</v>
      </c>
    </row>
    <row r="4" ht="15">
      <c r="A4" t="s">
        <v>28</v>
      </c>
    </row>
    <row r="5" ht="15">
      <c r="A5" t="s">
        <v>29</v>
      </c>
    </row>
  </sheetData>
  <sheetProtection password="DD03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8515625" style="0" customWidth="1"/>
  </cols>
  <sheetData>
    <row r="1" ht="15">
      <c r="A1">
        <f ca="1">YEAR(TODAY())-1</f>
        <v>2016</v>
      </c>
    </row>
    <row r="2" ht="15">
      <c r="A2">
        <f ca="1">YEAR(TODAY())</f>
        <v>2017</v>
      </c>
    </row>
    <row r="3" ht="15">
      <c r="A3">
        <f ca="1">YEAR(TODAY())+1</f>
        <v>2018</v>
      </c>
    </row>
  </sheetData>
  <sheetProtection password="8805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</cols>
  <sheetData>
    <row r="1" ht="15">
      <c r="A1" t="str">
        <f ca="1">CONCATENATE("01.01.",YEAR(TODAY())-1)</f>
        <v>01.01.2016</v>
      </c>
    </row>
    <row r="2" ht="15">
      <c r="A2" t="str">
        <f ca="1">CONCATENATE("01.02.",YEAR(TODAY())-1)</f>
        <v>01.02.2016</v>
      </c>
    </row>
    <row r="3" ht="15">
      <c r="A3" t="str">
        <f ca="1">CONCATENATE("01.03.",YEAR(TODAY())-1)</f>
        <v>01.03.2016</v>
      </c>
    </row>
    <row r="4" ht="15">
      <c r="A4" t="str">
        <f ca="1">CONCATENATE("01.04.",YEAR(TODAY())-1)</f>
        <v>01.04.2016</v>
      </c>
    </row>
    <row r="5" ht="15">
      <c r="A5" t="str">
        <f ca="1">CONCATENATE("01.05.",YEAR(TODAY())-1)</f>
        <v>01.05.2016</v>
      </c>
    </row>
    <row r="6" ht="15">
      <c r="A6" t="str">
        <f ca="1">CONCATENATE("01.06.",YEAR(TODAY())-1)</f>
        <v>01.06.2016</v>
      </c>
    </row>
    <row r="7" ht="15">
      <c r="A7" t="str">
        <f ca="1">CONCATENATE("01.07.",YEAR(TODAY())-1)</f>
        <v>01.07.2016</v>
      </c>
    </row>
    <row r="8" ht="15">
      <c r="A8" t="str">
        <f ca="1">CONCATENATE("01.08.",YEAR(TODAY())-1)</f>
        <v>01.08.2016</v>
      </c>
    </row>
    <row r="9" ht="15">
      <c r="A9" t="str">
        <f ca="1">CONCATENATE("01.09.",YEAR(TODAY())-1)</f>
        <v>01.09.2016</v>
      </c>
    </row>
    <row r="10" ht="15">
      <c r="A10" t="str">
        <f ca="1">CONCATENATE("01.10.",YEAR(TODAY())-1)</f>
        <v>01.10.2016</v>
      </c>
    </row>
    <row r="11" ht="15">
      <c r="A11" t="str">
        <f ca="1">CONCATENATE("01.11.",YEAR(TODAY())-1)</f>
        <v>01.11.2016</v>
      </c>
    </row>
    <row r="12" ht="15">
      <c r="A12" t="str">
        <f ca="1">CONCATENATE("01.12.",YEAR(TODAY())-1)</f>
        <v>01.12.2016</v>
      </c>
    </row>
    <row r="13" ht="15">
      <c r="A13" t="str">
        <f ca="1">CONCATENATE("01.01.",YEAR(TODAY()))</f>
        <v>01.01.2017</v>
      </c>
    </row>
    <row r="14" ht="15">
      <c r="A14" t="str">
        <f ca="1">CONCATENATE("01.02.",YEAR(TODAY()))</f>
        <v>01.02.2017</v>
      </c>
    </row>
    <row r="15" ht="15">
      <c r="A15" t="str">
        <f ca="1">CONCATENATE("01.03.",YEAR(TODAY()))</f>
        <v>01.03.2017</v>
      </c>
    </row>
    <row r="16" ht="15">
      <c r="A16" t="str">
        <f ca="1">CONCATENATE("01.04.",YEAR(TODAY()))</f>
        <v>01.04.2017</v>
      </c>
    </row>
    <row r="17" ht="15">
      <c r="A17" t="str">
        <f ca="1">CONCATENATE("01.05.",YEAR(TODAY()))</f>
        <v>01.05.2017</v>
      </c>
    </row>
    <row r="18" ht="15">
      <c r="A18" t="str">
        <f ca="1">CONCATENATE("01.06.",YEAR(TODAY()))</f>
        <v>01.06.2017</v>
      </c>
    </row>
    <row r="19" ht="15">
      <c r="A19" t="str">
        <f ca="1">CONCATENATE("01.07.",YEAR(TODAY()))</f>
        <v>01.07.2017</v>
      </c>
    </row>
    <row r="20" ht="15">
      <c r="A20" t="str">
        <f ca="1">CONCATENATE("01.08.",YEAR(TODAY()))</f>
        <v>01.08.2017</v>
      </c>
    </row>
    <row r="21" ht="15">
      <c r="A21" t="str">
        <f ca="1">CONCATENATE("01.09.",YEAR(TODAY()))</f>
        <v>01.09.2017</v>
      </c>
    </row>
    <row r="22" ht="15">
      <c r="A22" t="str">
        <f ca="1">CONCATENATE("01.10.",YEAR(TODAY()))</f>
        <v>01.10.2017</v>
      </c>
    </row>
    <row r="23" ht="15">
      <c r="A23" t="str">
        <f ca="1">CONCATENATE("01.11.",YEAR(TODAY()))</f>
        <v>01.11.2017</v>
      </c>
    </row>
    <row r="24" ht="15">
      <c r="A24" t="str">
        <f ca="1">CONCATENATE("01.12.",YEAR(TODAY()))</f>
        <v>01.12.2017</v>
      </c>
    </row>
    <row r="25" ht="15">
      <c r="A25" t="str">
        <f ca="1">CONCATENATE("01.01.",YEAR(TODAY())+1)</f>
        <v>01.01.2018</v>
      </c>
    </row>
    <row r="26" ht="15">
      <c r="A26" t="str">
        <f ca="1">CONCATENATE("01.02.",YEAR(TODAY())+1)</f>
        <v>01.02.2018</v>
      </c>
    </row>
    <row r="27" ht="15">
      <c r="A27" t="str">
        <f ca="1">CONCATENATE("01.03.",YEAR(TODAY())+1)</f>
        <v>01.03.2018</v>
      </c>
    </row>
    <row r="28" ht="15">
      <c r="A28" t="str">
        <f ca="1">CONCATENATE("01.04.",YEAR(TODAY())+1)</f>
        <v>01.04.2018</v>
      </c>
    </row>
    <row r="29" ht="15">
      <c r="A29" t="str">
        <f ca="1">CONCATENATE("01.05.",YEAR(TODAY())+1)</f>
        <v>01.05.2018</v>
      </c>
    </row>
    <row r="30" ht="15">
      <c r="A30" t="str">
        <f ca="1">CONCATENATE("01.06.",YEAR(TODAY())+1)</f>
        <v>01.06.2018</v>
      </c>
    </row>
    <row r="31" ht="15">
      <c r="A31" t="str">
        <f ca="1">CONCATENATE("01.07.",YEAR(TODAY())+1)</f>
        <v>01.07.2018</v>
      </c>
    </row>
    <row r="32" ht="15">
      <c r="A32" t="str">
        <f ca="1">CONCATENATE("01.08.",YEAR(TODAY())+1)</f>
        <v>01.08.2018</v>
      </c>
    </row>
    <row r="33" ht="15">
      <c r="A33" t="str">
        <f ca="1">CONCATENATE("01.09.",YEAR(TODAY())+1)</f>
        <v>01.09.2018</v>
      </c>
    </row>
    <row r="34" ht="15">
      <c r="A34" t="str">
        <f ca="1">CONCATENATE("01.10.",YEAR(TODAY())+1)</f>
        <v>01.10.2018</v>
      </c>
    </row>
    <row r="35" ht="15">
      <c r="A35" t="str">
        <f ca="1">CONCATENATE("01.11.",YEAR(TODAY())+1)</f>
        <v>01.11.2018</v>
      </c>
    </row>
    <row r="36" ht="15">
      <c r="A36" t="str">
        <f ca="1">CONCATENATE("01.12.",YEAR(TODAY())+1)</f>
        <v>01.12.2018</v>
      </c>
    </row>
  </sheetData>
  <sheetProtection password="8805"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43">
      <selection activeCell="A1" sqref="A1"/>
    </sheetView>
  </sheetViews>
  <sheetFormatPr defaultColWidth="9.140625" defaultRowHeight="15"/>
  <cols>
    <col min="2" max="2" width="93.8515625" style="0" bestFit="1" customWidth="1"/>
  </cols>
  <sheetData>
    <row r="1" spans="1:2" ht="15">
      <c r="A1" s="3">
        <v>2000</v>
      </c>
      <c r="B1" t="s">
        <v>85</v>
      </c>
    </row>
    <row r="2" spans="1:2" ht="15">
      <c r="A2" s="3">
        <v>2100</v>
      </c>
      <c r="B2" t="s">
        <v>32</v>
      </c>
    </row>
    <row r="3" spans="1:2" ht="15">
      <c r="A3" s="3">
        <v>2110</v>
      </c>
      <c r="B3" t="s">
        <v>33</v>
      </c>
    </row>
    <row r="4" spans="1:2" ht="15">
      <c r="A4" s="3">
        <v>2111</v>
      </c>
      <c r="B4" t="s">
        <v>34</v>
      </c>
    </row>
    <row r="5" spans="1:2" ht="15">
      <c r="A5" s="3">
        <v>2112</v>
      </c>
      <c r="B5" t="s">
        <v>35</v>
      </c>
    </row>
    <row r="6" spans="1:2" ht="15">
      <c r="A6" s="3">
        <v>2120</v>
      </c>
      <c r="B6" t="s">
        <v>36</v>
      </c>
    </row>
    <row r="7" spans="1:2" ht="15">
      <c r="A7" s="3">
        <v>2200</v>
      </c>
      <c r="B7" t="s">
        <v>37</v>
      </c>
    </row>
    <row r="8" spans="1:2" ht="15">
      <c r="A8" s="3">
        <v>2210</v>
      </c>
      <c r="B8" t="s">
        <v>38</v>
      </c>
    </row>
    <row r="9" spans="1:2" ht="15">
      <c r="A9" s="3">
        <v>2220</v>
      </c>
      <c r="B9" t="s">
        <v>39</v>
      </c>
    </row>
    <row r="10" spans="1:2" ht="15">
      <c r="A10" s="3">
        <v>2230</v>
      </c>
      <c r="B10" t="s">
        <v>40</v>
      </c>
    </row>
    <row r="11" spans="1:2" ht="15">
      <c r="A11" s="3">
        <v>2240</v>
      </c>
      <c r="B11" t="s">
        <v>41</v>
      </c>
    </row>
    <row r="12" spans="1:2" ht="15">
      <c r="A12" s="3">
        <v>2250</v>
      </c>
      <c r="B12" t="s">
        <v>42</v>
      </c>
    </row>
    <row r="13" spans="1:2" ht="15">
      <c r="A13" s="3">
        <v>2260</v>
      </c>
      <c r="B13" t="s">
        <v>43</v>
      </c>
    </row>
    <row r="14" spans="1:2" ht="15">
      <c r="A14" s="3">
        <v>2270</v>
      </c>
      <c r="B14" t="s">
        <v>44</v>
      </c>
    </row>
    <row r="15" spans="1:2" ht="15">
      <c r="A15" s="3">
        <v>2271</v>
      </c>
      <c r="B15" t="s">
        <v>45</v>
      </c>
    </row>
    <row r="16" spans="1:2" ht="15">
      <c r="A16" s="3">
        <v>2272</v>
      </c>
      <c r="B16" t="s">
        <v>46</v>
      </c>
    </row>
    <row r="17" spans="1:2" ht="15">
      <c r="A17" s="3">
        <v>2273</v>
      </c>
      <c r="B17" t="s">
        <v>47</v>
      </c>
    </row>
    <row r="18" spans="1:2" ht="15">
      <c r="A18" s="3">
        <v>2274</v>
      </c>
      <c r="B18" t="s">
        <v>48</v>
      </c>
    </row>
    <row r="19" spans="1:2" ht="15">
      <c r="A19" s="3">
        <v>2275</v>
      </c>
      <c r="B19" t="s">
        <v>49</v>
      </c>
    </row>
    <row r="20" spans="1:2" ht="15">
      <c r="A20" s="3">
        <v>2276</v>
      </c>
      <c r="B20" t="s">
        <v>50</v>
      </c>
    </row>
    <row r="21" spans="1:2" ht="15">
      <c r="A21" s="3">
        <v>2280</v>
      </c>
      <c r="B21" t="s">
        <v>51</v>
      </c>
    </row>
    <row r="22" spans="1:2" ht="15">
      <c r="A22" s="3">
        <v>2281</v>
      </c>
      <c r="B22" t="s">
        <v>52</v>
      </c>
    </row>
    <row r="23" spans="1:2" ht="15">
      <c r="A23" s="3">
        <v>2282</v>
      </c>
      <c r="B23" t="s">
        <v>53</v>
      </c>
    </row>
    <row r="24" spans="1:2" ht="15">
      <c r="A24" s="3">
        <v>2400</v>
      </c>
      <c r="B24" t="s">
        <v>54</v>
      </c>
    </row>
    <row r="25" spans="1:2" ht="15">
      <c r="A25" s="3">
        <v>2410</v>
      </c>
      <c r="B25" t="s">
        <v>55</v>
      </c>
    </row>
    <row r="26" spans="1:2" ht="15">
      <c r="A26" s="3">
        <v>2420</v>
      </c>
      <c r="B26" t="s">
        <v>56</v>
      </c>
    </row>
    <row r="27" spans="1:2" ht="15">
      <c r="A27" s="3">
        <v>2600</v>
      </c>
      <c r="B27" t="s">
        <v>57</v>
      </c>
    </row>
    <row r="28" spans="1:2" ht="15">
      <c r="A28" s="3">
        <v>2610</v>
      </c>
      <c r="B28" t="s">
        <v>58</v>
      </c>
    </row>
    <row r="29" spans="1:2" ht="15">
      <c r="A29" s="3">
        <v>2620</v>
      </c>
      <c r="B29" t="s">
        <v>59</v>
      </c>
    </row>
    <row r="30" spans="1:2" ht="15">
      <c r="A30" s="3">
        <v>2630</v>
      </c>
      <c r="B30" t="s">
        <v>60</v>
      </c>
    </row>
    <row r="31" spans="1:2" ht="15">
      <c r="A31" s="3">
        <v>2700</v>
      </c>
      <c r="B31" t="s">
        <v>61</v>
      </c>
    </row>
    <row r="32" spans="1:2" ht="15">
      <c r="A32" s="3">
        <v>2710</v>
      </c>
      <c r="B32" t="s">
        <v>62</v>
      </c>
    </row>
    <row r="33" spans="1:2" ht="15">
      <c r="A33" s="3">
        <v>2720</v>
      </c>
      <c r="B33" t="s">
        <v>63</v>
      </c>
    </row>
    <row r="34" spans="1:2" ht="15">
      <c r="A34" s="3">
        <v>2730</v>
      </c>
      <c r="B34" t="s">
        <v>64</v>
      </c>
    </row>
    <row r="35" spans="1:2" ht="15">
      <c r="A35" s="3">
        <v>2800</v>
      </c>
      <c r="B35" t="s">
        <v>65</v>
      </c>
    </row>
    <row r="36" spans="1:2" ht="15">
      <c r="A36" s="3">
        <v>3000</v>
      </c>
      <c r="B36" t="s">
        <v>86</v>
      </c>
    </row>
    <row r="37" spans="1:2" ht="15">
      <c r="A37" s="3">
        <v>3100</v>
      </c>
      <c r="B37" t="s">
        <v>66</v>
      </c>
    </row>
    <row r="38" spans="1:2" ht="15">
      <c r="A38" s="3">
        <v>3110</v>
      </c>
      <c r="B38" t="s">
        <v>67</v>
      </c>
    </row>
    <row r="39" spans="1:2" ht="15">
      <c r="A39" s="3">
        <v>3120</v>
      </c>
      <c r="B39" t="s">
        <v>68</v>
      </c>
    </row>
    <row r="40" spans="1:2" ht="15">
      <c r="A40" s="3">
        <v>3121</v>
      </c>
      <c r="B40" t="s">
        <v>69</v>
      </c>
    </row>
    <row r="41" spans="1:2" ht="15">
      <c r="A41" s="3">
        <v>3122</v>
      </c>
      <c r="B41" t="s">
        <v>70</v>
      </c>
    </row>
    <row r="42" spans="1:2" ht="15">
      <c r="A42" s="3">
        <v>3130</v>
      </c>
      <c r="B42" t="s">
        <v>71</v>
      </c>
    </row>
    <row r="43" spans="1:2" ht="15">
      <c r="A43" s="3">
        <v>3131</v>
      </c>
      <c r="B43" t="s">
        <v>72</v>
      </c>
    </row>
    <row r="44" spans="1:2" ht="15">
      <c r="A44" s="3">
        <v>3132</v>
      </c>
      <c r="B44" t="s">
        <v>73</v>
      </c>
    </row>
    <row r="45" spans="1:2" ht="15">
      <c r="A45" s="3">
        <v>3140</v>
      </c>
      <c r="B45" t="s">
        <v>74</v>
      </c>
    </row>
    <row r="46" spans="1:2" ht="15">
      <c r="A46" s="3">
        <v>3141</v>
      </c>
      <c r="B46" t="s">
        <v>75</v>
      </c>
    </row>
    <row r="47" spans="1:2" ht="15">
      <c r="A47" s="3">
        <v>3142</v>
      </c>
      <c r="B47" t="s">
        <v>76</v>
      </c>
    </row>
    <row r="48" spans="1:2" ht="15">
      <c r="A48" s="3">
        <v>3143</v>
      </c>
      <c r="B48" t="s">
        <v>77</v>
      </c>
    </row>
    <row r="49" spans="1:2" ht="15">
      <c r="A49" s="3">
        <v>3150</v>
      </c>
      <c r="B49" t="s">
        <v>78</v>
      </c>
    </row>
    <row r="50" spans="1:2" ht="15">
      <c r="A50" s="3">
        <v>3160</v>
      </c>
      <c r="B50" t="s">
        <v>79</v>
      </c>
    </row>
    <row r="51" spans="1:2" ht="15">
      <c r="A51" s="3">
        <v>3200</v>
      </c>
      <c r="B51" t="s">
        <v>80</v>
      </c>
    </row>
    <row r="52" spans="1:2" ht="15">
      <c r="A52" s="3">
        <v>3210</v>
      </c>
      <c r="B52" t="s">
        <v>81</v>
      </c>
    </row>
    <row r="53" spans="1:2" ht="15">
      <c r="A53" s="3">
        <v>3220</v>
      </c>
      <c r="B53" t="s">
        <v>82</v>
      </c>
    </row>
    <row r="54" spans="1:2" ht="15">
      <c r="A54" s="3">
        <v>3230</v>
      </c>
      <c r="B54" t="s">
        <v>83</v>
      </c>
    </row>
    <row r="55" spans="1:2" ht="15">
      <c r="A55" s="3">
        <v>3240</v>
      </c>
      <c r="B55" t="s">
        <v>84</v>
      </c>
    </row>
    <row r="56" spans="1:2" ht="15">
      <c r="A56" s="3">
        <v>9000</v>
      </c>
      <c r="B56" t="s">
        <v>87</v>
      </c>
    </row>
  </sheetData>
  <sheetProtection password="8805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User</cp:lastModifiedBy>
  <cp:lastPrinted>2017-02-03T07:34:50Z</cp:lastPrinted>
  <dcterms:created xsi:type="dcterms:W3CDTF">2016-08-26T07:59:59Z</dcterms:created>
  <dcterms:modified xsi:type="dcterms:W3CDTF">2017-02-07T08:15:48Z</dcterms:modified>
  <cp:category/>
  <cp:version/>
  <cp:contentType/>
  <cp:contentStatus/>
</cp:coreProperties>
</file>